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bemarlecountyva-my.sharepoint.com/personal/rvaughan_albemarle_org1/Documents/Documents/CACVB Board/"/>
    </mc:Choice>
  </mc:AlternateContent>
  <xr:revisionPtr revIDLastSave="0" documentId="8_{D65B69B0-7381-49F1-AC91-584FC105EFB5}" xr6:coauthVersionLast="47" xr6:coauthVersionMax="47" xr10:uidLastSave="{00000000-0000-0000-0000-000000000000}"/>
  <bookViews>
    <workbookView xWindow="-108" yWindow="-108" windowWidth="23256" windowHeight="12456" xr2:uid="{A66AA9F6-86D4-487C-95F9-03C32C3C2D58}"/>
  </bookViews>
  <sheets>
    <sheet name="FY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7" i="1"/>
  <c r="D10" i="1"/>
  <c r="D37" i="1"/>
  <c r="C37" i="1"/>
  <c r="B36" i="1"/>
  <c r="C36" i="1"/>
  <c r="B37" i="1"/>
  <c r="C21" i="1"/>
  <c r="C10" i="1"/>
  <c r="D5" i="1"/>
  <c r="D4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1" i="1"/>
  <c r="D20" i="1"/>
  <c r="D19" i="1"/>
  <c r="D18" i="1"/>
  <c r="D17" i="1"/>
  <c r="D16" i="1"/>
  <c r="D15" i="1"/>
  <c r="D14" i="1"/>
  <c r="D13" i="1"/>
  <c r="B7" i="1"/>
  <c r="D36" i="1" l="1"/>
</calcChain>
</file>

<file path=xl/sharedStrings.xml><?xml version="1.0" encoding="utf-8"?>
<sst xmlns="http://schemas.openxmlformats.org/spreadsheetml/2006/main" count="40" uniqueCount="38">
  <si>
    <t>FY'26 Mid-November CACVB Financials</t>
  </si>
  <si>
    <t>Revenue Detail</t>
  </si>
  <si>
    <t>FY 26 Budget</t>
  </si>
  <si>
    <t>Revenue</t>
  </si>
  <si>
    <t>Balance</t>
  </si>
  <si>
    <t>Contributions from City</t>
  </si>
  <si>
    <t>Contributions from County</t>
  </si>
  <si>
    <t>Miscellaneous Income (Website)</t>
  </si>
  <si>
    <t>Expenses - Salaries</t>
  </si>
  <si>
    <t>Expenditures</t>
  </si>
  <si>
    <t>Remaining Balance</t>
  </si>
  <si>
    <t>Total Payroll</t>
  </si>
  <si>
    <t>Expenditures - Marketing-Related</t>
  </si>
  <si>
    <t>Advertising &amp; Marketing</t>
  </si>
  <si>
    <t>Website Development</t>
  </si>
  <si>
    <t xml:space="preserve">Printing </t>
  </si>
  <si>
    <t>Postage</t>
  </si>
  <si>
    <t>Research</t>
  </si>
  <si>
    <t>Non-Local Travel</t>
  </si>
  <si>
    <t>Dues/Subscriptions</t>
  </si>
  <si>
    <t>Telephone - Toll-Free &amp; Cell</t>
  </si>
  <si>
    <t>Van Expenditures (Maint, Fuel, etc.)</t>
  </si>
  <si>
    <t>Expenditures - Administrative</t>
  </si>
  <si>
    <t>Insurance Liability</t>
  </si>
  <si>
    <t>Equipment Rental</t>
  </si>
  <si>
    <t>Rent</t>
  </si>
  <si>
    <t>Education &amp; Training</t>
  </si>
  <si>
    <t>Local Travel (Mileage Reimbursement)</t>
  </si>
  <si>
    <t>IT Infrastructure Replacement</t>
  </si>
  <si>
    <t>Office Supplies</t>
  </si>
  <si>
    <t>Meals</t>
  </si>
  <si>
    <t>Other Contractual Services</t>
  </si>
  <si>
    <t>Computer Software (Non-Cap)</t>
  </si>
  <si>
    <t>Machinery/Furniture (Non-Cap)</t>
  </si>
  <si>
    <t>Professional Services</t>
  </si>
  <si>
    <t>GF Admin Charges</t>
  </si>
  <si>
    <t>Total Expenses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</si>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</sst>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wrapText="1"/>
    </xf>
    <xf numFmtId="0" fontId="0" fillId="2" borderId="0" xfId="0" applyFill="1"/>
    <xf numFmtId="0" fontId="1" fillId="0" borderId="0" xfId="0" applyFont="1"/>
    <xf numFmtId="0" fontId="2" fillId="0" borderId="0" xfId="0" applyFont="1"/>
    <xf numFmtId="17" fontId="3" fillId="0" borderId="0" xfId="0" quotePrefix="1" applyNumberFormat="1" applyFont="1"/>
    <xf numFmtId="2" fontId="0" fillId="0" borderId="0" xfId="0" applyNumberFormat="1"/>
    <xf numFmtId="2" fontId="2" fillId="0" borderId="0" xfId="0" applyNumberFormat="1" applyFont="1" applyAlignment="1">
      <alignment horizontal="center" wrapText="1"/>
    </xf>
    <xf numFmtId="2" fontId="0" fillId="0" borderId="1" xfId="0" applyNumberFormat="1" applyBorder="1"/>
    <xf numFmtId="2" fontId="1" fillId="0" borderId="0" xfId="0" applyNumberFormat="1" applyFont="1"/>
    <xf numFmtId="2" fontId="0" fillId="2" borderId="0" xfId="0" applyNumberFormat="1" applyFill="1"/>
    <xf numFmtId="2" fontId="4" fillId="0" borderId="0" xfId="0" applyNumberFormat="1" applyFont="1"/>
    <xf numFmtId="2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F40AC-2B29-4013-8C22-5A0D861CEB62}">
  <sheetPr>
    <tabColor theme="9"/>
    <pageSetUpPr fitToPage="1"/>
  </sheetPr>
  <dimension ref="A1:D38"/>
  <sheetViews>
    <sheetView tabSelected="1" topLeftCell="A29" workbookViewId="0">
      <selection activeCell="C10" sqref="C10"/>
    </sheetView>
  </sheetViews>
  <sheetFormatPr defaultRowHeight="14.45"/>
  <cols>
    <col min="1" max="1" width="29.7109375" customWidth="1"/>
    <col min="2" max="4" width="23.7109375" style="6" customWidth="1"/>
  </cols>
  <sheetData>
    <row r="1" spans="1:4" ht="21">
      <c r="A1" s="5" t="s">
        <v>0</v>
      </c>
    </row>
    <row r="2" spans="1:4" ht="25.9" customHeight="1">
      <c r="A2" s="1" t="s">
        <v>1</v>
      </c>
      <c r="B2" s="7" t="s">
        <v>2</v>
      </c>
      <c r="C2" s="7" t="s">
        <v>3</v>
      </c>
      <c r="D2" s="7" t="s">
        <v>4</v>
      </c>
    </row>
    <row r="3" spans="1:4">
      <c r="A3" t="s">
        <v>5</v>
      </c>
      <c r="B3" s="6">
        <v>1510806</v>
      </c>
      <c r="C3" s="6">
        <v>671469.5</v>
      </c>
      <c r="D3" s="6">
        <f>SUM(B3-C3)</f>
        <v>839336.5</v>
      </c>
    </row>
    <row r="4" spans="1:4">
      <c r="A4" t="s">
        <v>6</v>
      </c>
      <c r="B4" s="6">
        <v>1373478</v>
      </c>
      <c r="C4" s="6">
        <v>686739</v>
      </c>
      <c r="D4" s="6">
        <f>SUM(B4-C4)</f>
        <v>686739</v>
      </c>
    </row>
    <row r="5" spans="1:4">
      <c r="A5" t="s">
        <v>7</v>
      </c>
      <c r="B5" s="6">
        <v>40000</v>
      </c>
      <c r="C5" s="6">
        <v>7479.56</v>
      </c>
      <c r="D5" s="6">
        <f>SUM(B5-C5)</f>
        <v>32520.44</v>
      </c>
    </row>
    <row r="6" spans="1:4">
      <c r="B6" s="8"/>
    </row>
    <row r="7" spans="1:4">
      <c r="B7" s="9">
        <f>SUM(B3:B6)</f>
        <v>2924284</v>
      </c>
      <c r="D7" s="12">
        <f>SUM(D3:D6)</f>
        <v>1558595.94</v>
      </c>
    </row>
    <row r="8" spans="1:4" ht="9" customHeight="1">
      <c r="A8" s="2"/>
      <c r="B8" s="10"/>
      <c r="C8" s="10"/>
      <c r="D8" s="10"/>
    </row>
    <row r="9" spans="1:4" ht="25.9" customHeight="1">
      <c r="A9" s="1" t="s">
        <v>8</v>
      </c>
      <c r="B9" s="7" t="s">
        <v>2</v>
      </c>
      <c r="C9" s="7" t="s">
        <v>9</v>
      </c>
      <c r="D9" s="7" t="s">
        <v>10</v>
      </c>
    </row>
    <row r="10" spans="1:4">
      <c r="A10" s="3" t="s">
        <v>11</v>
      </c>
      <c r="B10" s="9">
        <v>1364233</v>
      </c>
      <c r="C10" s="9">
        <f>SUM(303750.54+1368.77+19.44+2451.56+22736.72+50310.23+1647.35+8508.54+880+1431+3887.96)</f>
        <v>396992.11</v>
      </c>
      <c r="D10" s="9">
        <f>SUM(B10-C10)</f>
        <v>967240.89</v>
      </c>
    </row>
    <row r="11" spans="1:4" ht="8.4499999999999993" customHeight="1">
      <c r="A11" s="2"/>
      <c r="B11" s="10"/>
      <c r="C11" s="10"/>
      <c r="D11" s="10"/>
    </row>
    <row r="12" spans="1:4" ht="25.9" customHeight="1">
      <c r="A12" s="4" t="s">
        <v>12</v>
      </c>
      <c r="D12" s="7" t="s">
        <v>4</v>
      </c>
    </row>
    <row r="13" spans="1:4">
      <c r="A13" t="s">
        <v>13</v>
      </c>
      <c r="B13" s="11">
        <v>1358701</v>
      </c>
      <c r="C13" s="6">
        <v>140791.85999999999</v>
      </c>
      <c r="D13" s="11">
        <f t="shared" ref="D13:D21" si="0">SUM(B13-C13)</f>
        <v>1217909.1400000001</v>
      </c>
    </row>
    <row r="14" spans="1:4">
      <c r="A14" t="s">
        <v>14</v>
      </c>
      <c r="B14" s="11">
        <v>31000</v>
      </c>
      <c r="C14" s="6">
        <v>23</v>
      </c>
      <c r="D14" s="11">
        <f t="shared" si="0"/>
        <v>30977</v>
      </c>
    </row>
    <row r="15" spans="1:4">
      <c r="A15" t="s">
        <v>15</v>
      </c>
      <c r="B15" s="6">
        <v>45000</v>
      </c>
      <c r="C15" s="6">
        <v>0</v>
      </c>
      <c r="D15" s="11">
        <f t="shared" si="0"/>
        <v>45000</v>
      </c>
    </row>
    <row r="16" spans="1:4">
      <c r="A16" t="s">
        <v>16</v>
      </c>
      <c r="B16" s="11">
        <v>13000</v>
      </c>
      <c r="C16" s="6">
        <v>2977.81</v>
      </c>
      <c r="D16" s="11">
        <f t="shared" si="0"/>
        <v>10022.19</v>
      </c>
    </row>
    <row r="17" spans="1:4">
      <c r="A17" t="s">
        <v>17</v>
      </c>
      <c r="B17" s="11">
        <v>30000</v>
      </c>
      <c r="C17" s="6">
        <v>13730</v>
      </c>
      <c r="D17" s="11">
        <f t="shared" si="0"/>
        <v>16270</v>
      </c>
    </row>
    <row r="18" spans="1:4">
      <c r="A18" t="s">
        <v>18</v>
      </c>
      <c r="B18" s="6">
        <v>35000</v>
      </c>
      <c r="C18" s="6">
        <v>10972.54</v>
      </c>
      <c r="D18" s="11">
        <f t="shared" si="0"/>
        <v>24027.46</v>
      </c>
    </row>
    <row r="19" spans="1:4">
      <c r="A19" t="s">
        <v>19</v>
      </c>
      <c r="B19" s="6">
        <v>25000</v>
      </c>
      <c r="C19" s="6">
        <v>9511.7999999999993</v>
      </c>
      <c r="D19" s="11">
        <f t="shared" si="0"/>
        <v>15488.2</v>
      </c>
    </row>
    <row r="20" spans="1:4">
      <c r="A20" t="s">
        <v>20</v>
      </c>
      <c r="B20" s="6">
        <v>15360</v>
      </c>
      <c r="C20" s="6">
        <v>3378.79</v>
      </c>
      <c r="D20" s="11">
        <f t="shared" si="0"/>
        <v>11981.21</v>
      </c>
    </row>
    <row r="21" spans="1:4">
      <c r="A21" t="s">
        <v>21</v>
      </c>
      <c r="B21" s="11">
        <v>15000</v>
      </c>
      <c r="C21" s="6">
        <f>SUM(289.92+578.49)</f>
        <v>868.41000000000008</v>
      </c>
      <c r="D21" s="11">
        <f t="shared" si="0"/>
        <v>14131.59</v>
      </c>
    </row>
    <row r="22" spans="1:4" ht="25.9" customHeight="1">
      <c r="A22" s="4" t="s">
        <v>22</v>
      </c>
    </row>
    <row r="23" spans="1:4">
      <c r="A23" t="s">
        <v>23</v>
      </c>
      <c r="B23" s="6">
        <v>6000</v>
      </c>
      <c r="C23" s="6">
        <v>0</v>
      </c>
      <c r="D23" s="6">
        <f>SUM(B23-C23)</f>
        <v>6000</v>
      </c>
    </row>
    <row r="24" spans="1:4">
      <c r="A24" t="s">
        <v>24</v>
      </c>
      <c r="B24" s="6">
        <v>3000</v>
      </c>
      <c r="C24" s="6">
        <v>636.75</v>
      </c>
      <c r="D24" s="6">
        <f t="shared" ref="D24:D35" si="1">SUM(B24-C24)</f>
        <v>2363.25</v>
      </c>
    </row>
    <row r="25" spans="1:4">
      <c r="A25" t="s">
        <v>25</v>
      </c>
      <c r="B25" s="6">
        <v>73723</v>
      </c>
      <c r="C25" s="6">
        <v>31344.77</v>
      </c>
      <c r="D25" s="6">
        <f t="shared" si="1"/>
        <v>42378.229999999996</v>
      </c>
    </row>
    <row r="26" spans="1:4">
      <c r="A26" t="s">
        <v>26</v>
      </c>
      <c r="B26" s="6">
        <v>28000</v>
      </c>
      <c r="C26" s="6">
        <v>6286.95</v>
      </c>
      <c r="D26" s="6">
        <f t="shared" si="1"/>
        <v>21713.05</v>
      </c>
    </row>
    <row r="27" spans="1:4">
      <c r="A27" t="s">
        <v>27</v>
      </c>
      <c r="B27" s="6">
        <v>5000</v>
      </c>
      <c r="C27" s="6">
        <v>456</v>
      </c>
      <c r="D27" s="6">
        <f t="shared" si="1"/>
        <v>4544</v>
      </c>
    </row>
    <row r="28" spans="1:4">
      <c r="A28" t="s">
        <v>28</v>
      </c>
      <c r="B28" s="6">
        <v>6260</v>
      </c>
      <c r="C28" s="6">
        <v>0</v>
      </c>
      <c r="D28" s="6">
        <f t="shared" si="1"/>
        <v>6260</v>
      </c>
    </row>
    <row r="29" spans="1:4">
      <c r="A29" t="s">
        <v>29</v>
      </c>
      <c r="B29" s="6">
        <v>4000</v>
      </c>
      <c r="C29" s="6">
        <v>822.11</v>
      </c>
      <c r="D29" s="6">
        <f t="shared" si="1"/>
        <v>3177.89</v>
      </c>
    </row>
    <row r="30" spans="1:4">
      <c r="A30" t="s">
        <v>30</v>
      </c>
      <c r="B30" s="6">
        <v>4500</v>
      </c>
      <c r="C30" s="6">
        <v>1632.07</v>
      </c>
      <c r="D30" s="6">
        <f t="shared" si="1"/>
        <v>2867.9300000000003</v>
      </c>
    </row>
    <row r="31" spans="1:4">
      <c r="A31" t="s">
        <v>31</v>
      </c>
      <c r="B31" s="6">
        <v>3000</v>
      </c>
      <c r="C31" s="6">
        <v>218.44</v>
      </c>
      <c r="D31" s="6">
        <f t="shared" si="1"/>
        <v>2781.56</v>
      </c>
    </row>
    <row r="32" spans="1:4">
      <c r="A32" t="s">
        <v>32</v>
      </c>
      <c r="B32" s="6">
        <v>6000</v>
      </c>
      <c r="C32" s="6">
        <v>17.84</v>
      </c>
      <c r="D32" s="6">
        <f t="shared" si="1"/>
        <v>5982.16</v>
      </c>
    </row>
    <row r="33" spans="1:4">
      <c r="A33" t="s">
        <v>33</v>
      </c>
      <c r="B33" s="6">
        <v>5000</v>
      </c>
      <c r="C33" s="6">
        <v>0</v>
      </c>
      <c r="D33" s="6">
        <f t="shared" si="1"/>
        <v>5000</v>
      </c>
    </row>
    <row r="34" spans="1:4">
      <c r="A34" t="s">
        <v>34</v>
      </c>
      <c r="B34" s="6">
        <v>4364</v>
      </c>
      <c r="C34" s="6">
        <v>0</v>
      </c>
      <c r="D34" s="6">
        <f t="shared" si="1"/>
        <v>4364</v>
      </c>
    </row>
    <row r="35" spans="1:4">
      <c r="A35" t="s">
        <v>35</v>
      </c>
      <c r="B35" s="6">
        <v>58486</v>
      </c>
      <c r="C35" s="6">
        <v>28847.86</v>
      </c>
      <c r="D35" s="6">
        <f t="shared" si="1"/>
        <v>29638.14</v>
      </c>
    </row>
    <row r="36" spans="1:4" ht="18" customHeight="1">
      <c r="A36" s="3" t="s">
        <v>36</v>
      </c>
      <c r="B36" s="9">
        <f>SUM(B13:B35)</f>
        <v>1775394</v>
      </c>
      <c r="C36" s="9">
        <f>SUM(C13:C35)</f>
        <v>252517</v>
      </c>
      <c r="D36" s="9">
        <f>SUM(D13:D35)</f>
        <v>1522876.9999999998</v>
      </c>
    </row>
    <row r="37" spans="1:4" ht="18" customHeight="1">
      <c r="A37" s="3" t="s">
        <v>37</v>
      </c>
      <c r="B37" s="9">
        <f>SUM(B36+B10)</f>
        <v>3139627</v>
      </c>
      <c r="C37" s="9">
        <f>SUM(C36+C10)</f>
        <v>649509.11</v>
      </c>
      <c r="D37" s="9">
        <f>SUM(D36+D10)</f>
        <v>2490117.8899999997</v>
      </c>
    </row>
    <row r="38" spans="1:4">
      <c r="A38" s="3"/>
      <c r="B38" s="9"/>
      <c r="C38" s="9"/>
      <c r="D38" s="9"/>
    </row>
  </sheetData>
  <pageMargins left="0.25" right="0.25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B6D2F43FD46243A96FBFBC77F7C1BE" ma:contentTypeVersion="19" ma:contentTypeDescription="Create a new document." ma:contentTypeScope="" ma:versionID="523143a37297010409076de54744a6fa">
  <xsd:schema xmlns:xsd="http://www.w3.org/2001/XMLSchema" xmlns:xs="http://www.w3.org/2001/XMLSchema" xmlns:p="http://schemas.microsoft.com/office/2006/metadata/properties" xmlns:ns1="http://schemas.microsoft.com/sharepoint/v3" xmlns:ns2="0197c83c-9881-4602-849f-d7bdc5f736aa" xmlns:ns3="57e93ad4-19d2-403a-87fc-8a6bf8159da0" targetNamespace="http://schemas.microsoft.com/office/2006/metadata/properties" ma:root="true" ma:fieldsID="5f0e516416b1858a8d5c515c007a28ea" ns1:_="" ns2:_="" ns3:_="">
    <xsd:import namespace="http://schemas.microsoft.com/sharepoint/v3"/>
    <xsd:import namespace="0197c83c-9881-4602-849f-d7bdc5f736aa"/>
    <xsd:import namespace="57e93ad4-19d2-403a-87fc-8a6bf8159da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7c83c-9881-4602-849f-d7bdc5f736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5376a4e-fd8e-4260-bb2f-d3d2098530c7}" ma:internalName="TaxCatchAll" ma:showField="CatchAllData" ma:web="0197c83c-9881-4602-849f-d7bdc5f736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93ad4-19d2-403a-87fc-8a6bf8159d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24e26d1-dad4-4ac5-8266-47af6b1647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97c83c-9881-4602-849f-d7bdc5f736aa" xsi:nil="true"/>
    <_ip_UnifiedCompliancePolicyUIAction xmlns="http://schemas.microsoft.com/sharepoint/v3" xsi:nil="true"/>
    <lcf76f155ced4ddcb4097134ff3c332f xmlns="57e93ad4-19d2-403a-87fc-8a6bf8159da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3876724-8C59-4D0F-906B-48601CD450B8}"/>
</file>

<file path=customXml/itemProps2.xml><?xml version="1.0" encoding="utf-8"?>
<ds:datastoreItem xmlns:ds="http://schemas.openxmlformats.org/officeDocument/2006/customXml" ds:itemID="{4D14BD18-3D51-4C55-BF42-04449C6B2A16}"/>
</file>

<file path=customXml/itemProps3.xml><?xml version="1.0" encoding="utf-8"?>
<ds:datastoreItem xmlns:ds="http://schemas.openxmlformats.org/officeDocument/2006/customXml" ds:itemID="{8EF9DF5C-A7DB-4651-94AA-3DBD29C2AF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Kathy O'Leary</dc:creator>
  <cp:keywords/>
  <dc:description/>
  <cp:lastModifiedBy/>
  <cp:revision/>
  <dcterms:created xsi:type="dcterms:W3CDTF">2023-08-09T18:41:50Z</dcterms:created>
  <dcterms:modified xsi:type="dcterms:W3CDTF">2025-12-08T15:32:23Z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0x010100FFB6D2F43FD46243A96FBFBC77F7C1BE</vt:lpwstr>
  </property>
  <property fmtid="{D5CDD505-2E9C-101B-9397-08002B2CF9AE}" pid="3" name="MediaServiceImageTags">
    <vt:lpwstr/>
  </property>
</Properties>
</file>